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948C89AE-74D3-48D8-BD05-E81BAF3A2413}" xr6:coauthVersionLast="36" xr6:coauthVersionMax="36" xr10:uidLastSave="{00000000-0000-0000-0000-000000000000}"/>
  <bookViews>
    <workbookView xWindow="0" yWindow="0" windowWidth="28770" windowHeight="12225" xr2:uid="{00000000-000D-0000-FFFF-FFFF00000000}"/>
  </bookViews>
  <sheets>
    <sheet name="בסיס פברואר 2023" sheetId="1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13" l="1"/>
  <c r="G7" i="13"/>
  <c r="M9" i="13"/>
  <c r="L9" i="13"/>
  <c r="E21" i="13" l="1"/>
  <c r="E22" i="13"/>
  <c r="E23" i="13"/>
  <c r="E24" i="13"/>
  <c r="E25" i="13"/>
  <c r="E26" i="13"/>
  <c r="E27" i="13"/>
  <c r="D22" i="13"/>
  <c r="D23" i="13"/>
  <c r="D24" i="13"/>
  <c r="D25" i="13"/>
  <c r="D26" i="13"/>
  <c r="D27" i="13"/>
  <c r="D28" i="13"/>
  <c r="D21" i="13"/>
  <c r="E20" i="13"/>
  <c r="D20" i="13"/>
  <c r="B22" i="13"/>
  <c r="B23" i="13"/>
  <c r="B24" i="13"/>
  <c r="B25" i="13"/>
  <c r="B26" i="13"/>
  <c r="B27" i="13"/>
  <c r="B21" i="13"/>
  <c r="H12" i="13"/>
  <c r="H7" i="13"/>
  <c r="I7" i="13" s="1"/>
  <c r="J7" i="13" s="1"/>
  <c r="K7" i="13" s="1"/>
  <c r="L7" i="13" s="1"/>
  <c r="M7" i="13" s="1"/>
  <c r="N7" i="13" s="1"/>
  <c r="O7" i="13" s="1"/>
  <c r="P7" i="13" s="1"/>
  <c r="Q7" i="13" s="1"/>
  <c r="R7" i="13" s="1"/>
  <c r="S7" i="13" s="1"/>
  <c r="I12" i="13" l="1"/>
  <c r="B20" i="13"/>
  <c r="E13" i="13"/>
  <c r="E28" i="13" s="1"/>
  <c r="H10" i="13"/>
  <c r="G9" i="13"/>
  <c r="G6" i="13"/>
  <c r="J12" i="13" l="1"/>
  <c r="H6" i="13"/>
  <c r="H9" i="13"/>
  <c r="G11" i="13"/>
  <c r="I10" i="13"/>
  <c r="G13" i="13" l="1"/>
  <c r="I6" i="13"/>
  <c r="K12" i="13"/>
  <c r="I9" i="13"/>
  <c r="H11" i="13"/>
  <c r="J10" i="13"/>
  <c r="G14" i="13" l="1"/>
  <c r="G24" i="13"/>
  <c r="G27" i="13"/>
  <c r="G25" i="13"/>
  <c r="G26" i="13"/>
  <c r="G21" i="13"/>
  <c r="G28" i="13" s="1"/>
  <c r="G22" i="13"/>
  <c r="L12" i="13"/>
  <c r="J6" i="13"/>
  <c r="H13" i="13"/>
  <c r="J9" i="13"/>
  <c r="K10" i="13"/>
  <c r="I11" i="13"/>
  <c r="H14" i="13" l="1"/>
  <c r="H21" i="13"/>
  <c r="H22" i="13"/>
  <c r="H25" i="13"/>
  <c r="H24" i="13"/>
  <c r="H26" i="13"/>
  <c r="H27" i="13"/>
  <c r="K6" i="13"/>
  <c r="M12" i="13"/>
  <c r="I13" i="13"/>
  <c r="K9" i="13"/>
  <c r="J11" i="13"/>
  <c r="L10" i="13"/>
  <c r="I14" i="13" l="1"/>
  <c r="I21" i="13"/>
  <c r="I24" i="13"/>
  <c r="I26" i="13"/>
  <c r="I22" i="13"/>
  <c r="I25" i="13"/>
  <c r="I27" i="13"/>
  <c r="H28" i="13"/>
  <c r="N12" i="13"/>
  <c r="L6" i="13"/>
  <c r="J13" i="13"/>
  <c r="K11" i="13"/>
  <c r="M10" i="13"/>
  <c r="J14" i="13" l="1"/>
  <c r="J21" i="13"/>
  <c r="J24" i="13"/>
  <c r="J26" i="13"/>
  <c r="J22" i="13"/>
  <c r="J25" i="13"/>
  <c r="J27" i="13"/>
  <c r="I28" i="13"/>
  <c r="O12" i="13"/>
  <c r="K13" i="13"/>
  <c r="L11" i="13"/>
  <c r="M6" i="13"/>
  <c r="N10" i="13"/>
  <c r="K14" i="13" l="1"/>
  <c r="K22" i="13"/>
  <c r="K25" i="13"/>
  <c r="K21" i="13"/>
  <c r="K28" i="13" s="1"/>
  <c r="K24" i="13"/>
  <c r="K26" i="13"/>
  <c r="K27" i="13"/>
  <c r="J28" i="13"/>
  <c r="P12" i="13"/>
  <c r="L13" i="13"/>
  <c r="N9" i="13"/>
  <c r="N6" i="13"/>
  <c r="O10" i="13"/>
  <c r="M11" i="13"/>
  <c r="L14" i="13" l="1"/>
  <c r="L24" i="13"/>
  <c r="L26" i="13"/>
  <c r="L21" i="13"/>
  <c r="L22" i="13"/>
  <c r="L25" i="13"/>
  <c r="L27" i="13"/>
  <c r="Q12" i="13"/>
  <c r="M13" i="13"/>
  <c r="O9" i="13"/>
  <c r="P10" i="13"/>
  <c r="O6" i="13"/>
  <c r="N11" i="13"/>
  <c r="L28" i="13" l="1"/>
  <c r="M14" i="13"/>
  <c r="M22" i="13"/>
  <c r="M25" i="13"/>
  <c r="M21" i="13"/>
  <c r="M24" i="13"/>
  <c r="M26" i="13"/>
  <c r="M27" i="13"/>
  <c r="R12" i="13"/>
  <c r="N13" i="13"/>
  <c r="P9" i="13"/>
  <c r="P6" i="13"/>
  <c r="Q10" i="13"/>
  <c r="O11" i="13"/>
  <c r="N14" i="13" l="1"/>
  <c r="N22" i="13"/>
  <c r="N25" i="13"/>
  <c r="N21" i="13"/>
  <c r="N24" i="13"/>
  <c r="N26" i="13"/>
  <c r="N27" i="13"/>
  <c r="M28" i="13"/>
  <c r="S12" i="13"/>
  <c r="O13" i="13"/>
  <c r="Q9" i="13"/>
  <c r="P11" i="13"/>
  <c r="R10" i="13"/>
  <c r="Q6" i="13"/>
  <c r="N28" i="13" l="1"/>
  <c r="O14" i="13"/>
  <c r="O21" i="13"/>
  <c r="O24" i="13"/>
  <c r="O26" i="13"/>
  <c r="O22" i="13"/>
  <c r="O25" i="13"/>
  <c r="O27" i="13"/>
  <c r="P13" i="13"/>
  <c r="R9" i="13"/>
  <c r="Q11" i="13"/>
  <c r="S10" i="13"/>
  <c r="R6" i="13"/>
  <c r="O28" i="13" l="1"/>
  <c r="P14" i="13"/>
  <c r="P24" i="13"/>
  <c r="P22" i="13"/>
  <c r="P25" i="13"/>
  <c r="P21" i="13"/>
  <c r="P26" i="13"/>
  <c r="P27" i="13"/>
  <c r="Q13" i="13"/>
  <c r="S9" i="13"/>
  <c r="S6" i="13"/>
  <c r="R11" i="13"/>
  <c r="P28" i="13" l="1"/>
  <c r="Q14" i="13"/>
  <c r="Q21" i="13"/>
  <c r="Q24" i="13"/>
  <c r="Q26" i="13"/>
  <c r="Q22" i="13"/>
  <c r="Q25" i="13"/>
  <c r="Q27" i="13"/>
  <c r="R13" i="13"/>
  <c r="S11" i="13"/>
  <c r="Q28" i="13" l="1"/>
  <c r="R14" i="13"/>
  <c r="R21" i="13"/>
  <c r="R24" i="13"/>
  <c r="R26" i="13"/>
  <c r="R22" i="13"/>
  <c r="R25" i="13"/>
  <c r="R27" i="13"/>
  <c r="S13" i="13"/>
  <c r="R28" i="13" l="1"/>
  <c r="S14" i="13"/>
  <c r="S22" i="13"/>
  <c r="S25" i="13"/>
  <c r="S21" i="13"/>
  <c r="S24" i="13"/>
  <c r="S26" i="13"/>
  <c r="S27" i="13"/>
  <c r="S28" i="13" l="1"/>
</calcChain>
</file>

<file path=xl/sharedStrings.xml><?xml version="1.0" encoding="utf-8"?>
<sst xmlns="http://schemas.openxmlformats.org/spreadsheetml/2006/main" count="21" uniqueCount="19">
  <si>
    <t>משקולות מעודכנים</t>
  </si>
  <si>
    <t>נספח י"ב - דוגמא לחישוב מדד תשומות</t>
  </si>
  <si>
    <t>מדד מחירים לצרכן מרכיב שכר</t>
  </si>
  <si>
    <t>מדד דלק</t>
  </si>
  <si>
    <t>מדד כללי</t>
  </si>
  <si>
    <t>משקולות</t>
  </si>
  <si>
    <t>בבסיס</t>
  </si>
  <si>
    <t>מדד הבסיס</t>
  </si>
  <si>
    <t>ביטוח - צמוד למדד ביטוח האוטובוסים (75%)</t>
  </si>
  <si>
    <t>ביטוח - צמוד למדד המחירים לצרכן (25%)</t>
  </si>
  <si>
    <t>מדד חשמל</t>
  </si>
  <si>
    <t>הוצאות אחרות</t>
  </si>
  <si>
    <t>שמירה ונקיון</t>
  </si>
  <si>
    <t>מדד בנקודות</t>
  </si>
  <si>
    <t>שינוי מדד ביחס לבסיס</t>
  </si>
  <si>
    <t>מעודכן על בסיס חודשי (ירידה \ עלייה).עלה ביחס לבסיס ולא השתנה במהלך השנה</t>
  </si>
  <si>
    <t>מעודכן בינואר ויולי בלבד רק בעליה מול מדד הקודם אשר נעשה בו שימוש</t>
  </si>
  <si>
    <t>מעודכן על בסיס חודשי (למעלה \ למטה). התעדכן ביחס לבסיס וכל חודש במהלך השנה</t>
  </si>
  <si>
    <t>מעודכן על בסיס חודשי (למעלה \ למטה). התעדכן ביחס לבסיס ופעם אחת במהלך השנה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</si>
</sst>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 * #,##0.0_ ;_ * \-#,##0.0_ ;_ * &quot;-&quot;??_ ;_ @_ "/>
    <numFmt numFmtId="165" formatCode="mm\-yy"/>
    <numFmt numFmtId="166" formatCode="_ * #,##0_ ;_ * \-#,##0_ ;_ * &quot;-&quot;??_ ;_ @_ "/>
    <numFmt numFmtId="167" formatCode="0.0%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b/>
      <sz val="11"/>
      <color rgb="FFFF0000"/>
      <name val="Arial"/>
      <family val="2"/>
      <charset val="177"/>
      <scheme val="minor"/>
    </font>
    <font>
      <b/>
      <sz val="11"/>
      <color theme="4"/>
      <name val="Arial"/>
      <family val="2"/>
      <charset val="177"/>
      <scheme val="minor"/>
    </font>
    <font>
      <b/>
      <sz val="10"/>
      <color rgb="FF0070C0"/>
      <name val="Arial"/>
      <family val="2"/>
      <charset val="177"/>
      <scheme val="minor"/>
    </font>
    <font>
      <sz val="10"/>
      <name val="Arial"/>
      <family val="2"/>
    </font>
    <font>
      <sz val="11"/>
      <color rgb="FFFF0000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</cellStyleXfs>
  <cellXfs count="40">
    <xf numFmtId="0" fontId="0" fillId="0" borderId="0" xfId="0"/>
    <xf numFmtId="0" fontId="4" fillId="0" borderId="0" xfId="0" applyFont="1"/>
    <xf numFmtId="165" fontId="3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43" fontId="0" fillId="0" borderId="1" xfId="1" applyFont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43" fontId="3" fillId="2" borderId="1" xfId="1" applyFont="1" applyFill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center" wrapText="1"/>
    </xf>
    <xf numFmtId="10" fontId="0" fillId="0" borderId="1" xfId="2" applyNumberFormat="1" applyFont="1" applyBorder="1" applyAlignment="1">
      <alignment horizontal="center" vertical="center"/>
    </xf>
    <xf numFmtId="10" fontId="3" fillId="2" borderId="1" xfId="2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6" fontId="0" fillId="0" borderId="1" xfId="1" applyNumberFormat="1" applyFont="1" applyBorder="1" applyAlignment="1">
      <alignment horizontal="center" vertical="center"/>
    </xf>
    <xf numFmtId="167" fontId="0" fillId="0" borderId="0" xfId="2" applyNumberFormat="1" applyFont="1" applyAlignment="1">
      <alignment horizontal="center" vertical="center"/>
    </xf>
    <xf numFmtId="167" fontId="3" fillId="2" borderId="1" xfId="2" applyNumberFormat="1" applyFont="1" applyFill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7" fontId="0" fillId="0" borderId="1" xfId="2" applyNumberFormat="1" applyFont="1" applyBorder="1" applyAlignment="1">
      <alignment horizontal="center" vertical="center" wrapText="1"/>
    </xf>
    <xf numFmtId="0" fontId="0" fillId="3" borderId="2" xfId="0" applyFill="1" applyBorder="1" applyAlignment="1">
      <alignment horizontal="right" vertical="center"/>
    </xf>
    <xf numFmtId="0" fontId="0" fillId="3" borderId="3" xfId="0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</cellXfs>
  <cellStyles count="4">
    <cellStyle name="Comma" xfId="1" builtinId="3"/>
    <cellStyle name="Normal" xfId="0" builtinId="0"/>
    <cellStyle name="Normal 3 2" xfId="3" xr:uid="{EAE2BEDE-0FDC-4C92-BFB0-9E2318E959D6}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268941</xdr:colOff>
      <xdr:row>5</xdr:row>
      <xdr:rowOff>149411</xdr:rowOff>
    </xdr:from>
    <xdr:to>
      <xdr:col>18</xdr:col>
      <xdr:colOff>298823</xdr:colOff>
      <xdr:row>16</xdr:row>
      <xdr:rowOff>22412</xdr:rowOff>
    </xdr:to>
    <xdr:cxnSp macro="">
      <xdr:nvCxnSpPr>
        <xdr:cNvPr id="6" name="מחבר חץ ישר 13">
          <a:extLst>
            <a:ext uri="{FF2B5EF4-FFF2-40B4-BE49-F238E27FC236}">
              <a16:creationId xmlns:a16="http://schemas.microsoft.com/office/drawing/2014/main" id="{757DB5E4-4D93-4A59-BE6A-83B0C82D481C}"/>
            </a:ext>
          </a:extLst>
        </xdr:cNvPr>
        <xdr:cNvCxnSpPr/>
      </xdr:nvCxnSpPr>
      <xdr:spPr>
        <a:xfrm flipV="1">
          <a:off x="11370183000" y="1083235"/>
          <a:ext cx="29882" cy="1845236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321236</xdr:colOff>
      <xdr:row>9</xdr:row>
      <xdr:rowOff>164353</xdr:rowOff>
    </xdr:from>
    <xdr:to>
      <xdr:col>6</xdr:col>
      <xdr:colOff>328706</xdr:colOff>
      <xdr:row>17</xdr:row>
      <xdr:rowOff>201706</xdr:rowOff>
    </xdr:to>
    <xdr:cxnSp macro="">
      <xdr:nvCxnSpPr>
        <xdr:cNvPr id="9" name="מחבר חץ ישר 13">
          <a:extLst>
            <a:ext uri="{FF2B5EF4-FFF2-40B4-BE49-F238E27FC236}">
              <a16:creationId xmlns:a16="http://schemas.microsoft.com/office/drawing/2014/main" id="{41AC7720-DC93-4E9A-815A-FE50DE6B022B}"/>
            </a:ext>
          </a:extLst>
        </xdr:cNvPr>
        <xdr:cNvCxnSpPr/>
      </xdr:nvCxnSpPr>
      <xdr:spPr>
        <a:xfrm flipV="1">
          <a:off x="11377892647" y="1815353"/>
          <a:ext cx="7470" cy="1389529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246530</xdr:colOff>
      <xdr:row>6</xdr:row>
      <xdr:rowOff>14941</xdr:rowOff>
    </xdr:from>
    <xdr:to>
      <xdr:col>12</xdr:col>
      <xdr:colOff>254000</xdr:colOff>
      <xdr:row>16</xdr:row>
      <xdr:rowOff>89647</xdr:rowOff>
    </xdr:to>
    <xdr:cxnSp macro="">
      <xdr:nvCxnSpPr>
        <xdr:cNvPr id="21" name="מחבר חץ ישר 13">
          <a:extLst>
            <a:ext uri="{FF2B5EF4-FFF2-40B4-BE49-F238E27FC236}">
              <a16:creationId xmlns:a16="http://schemas.microsoft.com/office/drawing/2014/main" id="{F3602A87-5D69-4DA4-898F-76737D0A5A1A}"/>
            </a:ext>
          </a:extLst>
        </xdr:cNvPr>
        <xdr:cNvCxnSpPr/>
      </xdr:nvCxnSpPr>
      <xdr:spPr>
        <a:xfrm flipV="1">
          <a:off x="11373978058" y="1128059"/>
          <a:ext cx="7470" cy="1867647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440765</xdr:colOff>
      <xdr:row>7</xdr:row>
      <xdr:rowOff>7470</xdr:rowOff>
    </xdr:from>
    <xdr:to>
      <xdr:col>7</xdr:col>
      <xdr:colOff>478118</xdr:colOff>
      <xdr:row>17</xdr:row>
      <xdr:rowOff>254000</xdr:rowOff>
    </xdr:to>
    <xdr:cxnSp macro="">
      <xdr:nvCxnSpPr>
        <xdr:cNvPr id="24" name="מחבר חץ ישר 13">
          <a:extLst>
            <a:ext uri="{FF2B5EF4-FFF2-40B4-BE49-F238E27FC236}">
              <a16:creationId xmlns:a16="http://schemas.microsoft.com/office/drawing/2014/main" id="{DA2DB385-B52D-4661-A72A-C315B2010D03}"/>
            </a:ext>
          </a:extLst>
        </xdr:cNvPr>
        <xdr:cNvCxnSpPr/>
      </xdr:nvCxnSpPr>
      <xdr:spPr>
        <a:xfrm flipV="1">
          <a:off x="11377070882" y="1299882"/>
          <a:ext cx="709706" cy="1957294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231588</xdr:colOff>
      <xdr:row>10</xdr:row>
      <xdr:rowOff>97118</xdr:rowOff>
    </xdr:from>
    <xdr:to>
      <xdr:col>7</xdr:col>
      <xdr:colOff>463176</xdr:colOff>
      <xdr:row>17</xdr:row>
      <xdr:rowOff>239059</xdr:rowOff>
    </xdr:to>
    <xdr:cxnSp macro="">
      <xdr:nvCxnSpPr>
        <xdr:cNvPr id="28" name="מחבר חץ ישר 13">
          <a:extLst>
            <a:ext uri="{FF2B5EF4-FFF2-40B4-BE49-F238E27FC236}">
              <a16:creationId xmlns:a16="http://schemas.microsoft.com/office/drawing/2014/main" id="{F99C3B81-4E1C-4940-A4DD-849A23922C59}"/>
            </a:ext>
          </a:extLst>
        </xdr:cNvPr>
        <xdr:cNvCxnSpPr/>
      </xdr:nvCxnSpPr>
      <xdr:spPr>
        <a:xfrm flipV="1">
          <a:off x="11377085824" y="1927412"/>
          <a:ext cx="231588" cy="1314823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515471</xdr:colOff>
      <xdr:row>11</xdr:row>
      <xdr:rowOff>97118</xdr:rowOff>
    </xdr:from>
    <xdr:to>
      <xdr:col>8</xdr:col>
      <xdr:colOff>112059</xdr:colOff>
      <xdr:row>17</xdr:row>
      <xdr:rowOff>246530</xdr:rowOff>
    </xdr:to>
    <xdr:cxnSp macro="">
      <xdr:nvCxnSpPr>
        <xdr:cNvPr id="31" name="מחבר חץ ישר 13">
          <a:extLst>
            <a:ext uri="{FF2B5EF4-FFF2-40B4-BE49-F238E27FC236}">
              <a16:creationId xmlns:a16="http://schemas.microsoft.com/office/drawing/2014/main" id="{D5CBF5E2-CA9D-4B39-8C01-2ACCE1D90333}"/>
            </a:ext>
          </a:extLst>
        </xdr:cNvPr>
        <xdr:cNvCxnSpPr/>
      </xdr:nvCxnSpPr>
      <xdr:spPr>
        <a:xfrm flipH="1" flipV="1">
          <a:off x="11376764588" y="2106706"/>
          <a:ext cx="268941" cy="11430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246529</xdr:colOff>
      <xdr:row>9</xdr:row>
      <xdr:rowOff>0</xdr:rowOff>
    </xdr:from>
    <xdr:to>
      <xdr:col>11</xdr:col>
      <xdr:colOff>268940</xdr:colOff>
      <xdr:row>17</xdr:row>
      <xdr:rowOff>276412</xdr:rowOff>
    </xdr:to>
    <xdr:cxnSp macro="">
      <xdr:nvCxnSpPr>
        <xdr:cNvPr id="35" name="מחבר חץ ישר 13">
          <a:extLst>
            <a:ext uri="{FF2B5EF4-FFF2-40B4-BE49-F238E27FC236}">
              <a16:creationId xmlns:a16="http://schemas.microsoft.com/office/drawing/2014/main" id="{AC202C6D-0128-4D8B-862A-2956985E7456}"/>
            </a:ext>
          </a:extLst>
        </xdr:cNvPr>
        <xdr:cNvCxnSpPr/>
      </xdr:nvCxnSpPr>
      <xdr:spPr>
        <a:xfrm flipV="1">
          <a:off x="11374590648" y="1651000"/>
          <a:ext cx="22411" cy="1628588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59359-1C6E-470B-A2E3-EFDB8E94D2CE}">
  <dimension ref="B1:U30"/>
  <sheetViews>
    <sheetView showGridLines="0" rightToLeft="1" tabSelected="1" topLeftCell="A20" zoomScale="85" zoomScaleNormal="85" workbookViewId="0">
      <selection activeCell="N21" sqref="N21"/>
    </sheetView>
  </sheetViews>
  <sheetFormatPr defaultColWidth="9.125" defaultRowHeight="14.25" x14ac:dyDescent="0.2"/>
  <cols>
    <col min="2" max="2" width="40" style="21" customWidth="1"/>
    <col min="3" max="3" width="1" customWidth="1"/>
    <col min="4" max="4" width="9.375" style="3" bestFit="1" customWidth="1"/>
    <col min="5" max="5" width="9" style="3" customWidth="1"/>
    <col min="6" max="6" width="1" style="3" customWidth="1"/>
    <col min="7" max="7" width="9.125" bestFit="1" customWidth="1"/>
    <col min="8" max="8" width="9.375" bestFit="1" customWidth="1"/>
    <col min="9" max="11" width="8.375" bestFit="1" customWidth="1"/>
    <col min="12" max="12" width="9.375" bestFit="1" customWidth="1"/>
    <col min="13" max="19" width="8.375" bestFit="1" customWidth="1"/>
    <col min="20" max="20" width="9.75" customWidth="1"/>
  </cols>
  <sheetData>
    <row r="1" spans="2:21" ht="7.5" customHeight="1" x14ac:dyDescent="0.2"/>
    <row r="2" spans="2:21" s="1" customFormat="1" ht="15" x14ac:dyDescent="0.25">
      <c r="B2" s="23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2:21" ht="7.5" customHeight="1" x14ac:dyDescent="0.2"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2:21" s="5" customFormat="1" ht="30" customHeight="1" x14ac:dyDescent="0.2">
      <c r="B4" s="37"/>
      <c r="D4" s="30" t="s">
        <v>7</v>
      </c>
      <c r="E4" s="30" t="s">
        <v>5</v>
      </c>
      <c r="F4" s="6"/>
      <c r="G4" s="39" t="s">
        <v>13</v>
      </c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</row>
    <row r="5" spans="2:21" s="5" customFormat="1" ht="15" x14ac:dyDescent="0.2">
      <c r="B5" s="38"/>
      <c r="D5" s="2">
        <v>44958</v>
      </c>
      <c r="E5" s="2" t="s">
        <v>6</v>
      </c>
      <c r="F5" s="6"/>
      <c r="G5" s="2">
        <v>45658</v>
      </c>
      <c r="H5" s="2">
        <v>45689</v>
      </c>
      <c r="I5" s="2">
        <v>45717</v>
      </c>
      <c r="J5" s="2">
        <v>45748</v>
      </c>
      <c r="K5" s="2">
        <v>45778</v>
      </c>
      <c r="L5" s="2">
        <v>45809</v>
      </c>
      <c r="M5" s="2">
        <v>45839</v>
      </c>
      <c r="N5" s="2">
        <v>45870</v>
      </c>
      <c r="O5" s="2">
        <v>45901</v>
      </c>
      <c r="P5" s="2">
        <v>45931</v>
      </c>
      <c r="Q5" s="2">
        <v>45962</v>
      </c>
      <c r="R5" s="2">
        <v>45992</v>
      </c>
      <c r="S5" s="2">
        <v>46023</v>
      </c>
    </row>
    <row r="6" spans="2:21" s="5" customFormat="1" x14ac:dyDescent="0.2">
      <c r="B6" s="19" t="s">
        <v>2</v>
      </c>
      <c r="D6" s="34">
        <v>110.3678355672</v>
      </c>
      <c r="E6" s="7">
        <v>0.39093382585626002</v>
      </c>
      <c r="F6" s="6"/>
      <c r="G6" s="8">
        <f>D6</f>
        <v>110.3678355672</v>
      </c>
      <c r="H6" s="8">
        <f>G6</f>
        <v>110.3678355672</v>
      </c>
      <c r="I6" s="8">
        <f t="shared" ref="I6:L6" si="0">H6</f>
        <v>110.3678355672</v>
      </c>
      <c r="J6" s="8">
        <f t="shared" si="0"/>
        <v>110.3678355672</v>
      </c>
      <c r="K6" s="8">
        <f t="shared" si="0"/>
        <v>110.3678355672</v>
      </c>
      <c r="L6" s="8">
        <f t="shared" si="0"/>
        <v>110.3678355672</v>
      </c>
      <c r="M6" s="8">
        <f>MAX(L6,L7)</f>
        <v>116.31875221473929</v>
      </c>
      <c r="N6" s="8">
        <f>M6</f>
        <v>116.31875221473929</v>
      </c>
      <c r="O6" s="8">
        <f t="shared" ref="O6:R6" si="1">N6</f>
        <v>116.31875221473929</v>
      </c>
      <c r="P6" s="8">
        <f t="shared" si="1"/>
        <v>116.31875221473929</v>
      </c>
      <c r="Q6" s="8">
        <f t="shared" si="1"/>
        <v>116.31875221473929</v>
      </c>
      <c r="R6" s="8">
        <f t="shared" si="1"/>
        <v>116.31875221473929</v>
      </c>
      <c r="S6" s="8">
        <f>MAX(R6,R7)</f>
        <v>118.42825573977666</v>
      </c>
      <c r="T6" s="32"/>
    </row>
    <row r="7" spans="2:21" s="5" customFormat="1" x14ac:dyDescent="0.2">
      <c r="B7" s="19" t="s">
        <v>11</v>
      </c>
      <c r="D7" s="34">
        <v>111.25200456100001</v>
      </c>
      <c r="E7" s="7">
        <v>0.49259999999999998</v>
      </c>
      <c r="F7" s="6"/>
      <c r="G7" s="8">
        <f>D7*(1+3%)</f>
        <v>114.58956469783001</v>
      </c>
      <c r="H7" s="8">
        <f>G7*(1+0.3%)</f>
        <v>114.9333333919235</v>
      </c>
      <c r="I7" s="8">
        <f t="shared" ref="I7:S7" si="2">H7*(1+0.3%)</f>
        <v>115.27813339209925</v>
      </c>
      <c r="J7" s="8">
        <f t="shared" si="2"/>
        <v>115.62396779227554</v>
      </c>
      <c r="K7" s="8">
        <f t="shared" si="2"/>
        <v>115.97083969565234</v>
      </c>
      <c r="L7" s="8">
        <f t="shared" si="2"/>
        <v>116.31875221473929</v>
      </c>
      <c r="M7" s="8">
        <f t="shared" si="2"/>
        <v>116.66770847138349</v>
      </c>
      <c r="N7" s="8">
        <f t="shared" si="2"/>
        <v>117.01771159679762</v>
      </c>
      <c r="O7" s="8">
        <f t="shared" si="2"/>
        <v>117.368764731588</v>
      </c>
      <c r="P7" s="8">
        <f t="shared" si="2"/>
        <v>117.72087102578276</v>
      </c>
      <c r="Q7" s="8">
        <f t="shared" si="2"/>
        <v>118.07403363886009</v>
      </c>
      <c r="R7" s="8">
        <f t="shared" si="2"/>
        <v>118.42825573977666</v>
      </c>
      <c r="S7" s="8">
        <f t="shared" si="2"/>
        <v>118.78354050699598</v>
      </c>
      <c r="T7" s="32"/>
    </row>
    <row r="8" spans="2:21" s="5" customFormat="1" x14ac:dyDescent="0.2">
      <c r="B8" s="19" t="s">
        <v>3</v>
      </c>
      <c r="D8" s="35"/>
      <c r="E8" s="7"/>
      <c r="F8" s="6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32"/>
    </row>
    <row r="9" spans="2:21" s="5" customFormat="1" x14ac:dyDescent="0.2">
      <c r="B9" s="19" t="s">
        <v>10</v>
      </c>
      <c r="D9" s="34">
        <v>108.06955884609999</v>
      </c>
      <c r="E9" s="7">
        <v>3.4500000000000003E-2</v>
      </c>
      <c r="F9" s="6"/>
      <c r="G9" s="8">
        <f>D9*(1+$T$9)</f>
        <v>108.06955884609999</v>
      </c>
      <c r="H9" s="8">
        <f>G9</f>
        <v>108.06955884609999</v>
      </c>
      <c r="I9" s="8">
        <f t="shared" ref="I9:S10" si="3">H9</f>
        <v>108.06955884609999</v>
      </c>
      <c r="J9" s="8">
        <f t="shared" si="3"/>
        <v>108.06955884609999</v>
      </c>
      <c r="K9" s="8">
        <f t="shared" si="3"/>
        <v>108.06955884609999</v>
      </c>
      <c r="L9" s="8">
        <f>K9*1.03</f>
        <v>111.311645611483</v>
      </c>
      <c r="M9" s="8">
        <f>L9</f>
        <v>111.311645611483</v>
      </c>
      <c r="N9" s="8">
        <f>M9</f>
        <v>111.311645611483</v>
      </c>
      <c r="O9" s="8">
        <f t="shared" ref="O9:S9" si="4">N9</f>
        <v>111.311645611483</v>
      </c>
      <c r="P9" s="8">
        <f t="shared" si="4"/>
        <v>111.311645611483</v>
      </c>
      <c r="Q9" s="8">
        <f t="shared" si="4"/>
        <v>111.311645611483</v>
      </c>
      <c r="R9" s="8">
        <f t="shared" si="4"/>
        <v>111.311645611483</v>
      </c>
      <c r="S9" s="8">
        <f t="shared" si="4"/>
        <v>111.311645611483</v>
      </c>
      <c r="T9" s="32"/>
    </row>
    <row r="10" spans="2:21" s="5" customFormat="1" x14ac:dyDescent="0.2">
      <c r="B10" s="19" t="s">
        <v>12</v>
      </c>
      <c r="D10" s="34">
        <v>5300</v>
      </c>
      <c r="E10" s="7">
        <v>1.9900000000000001E-2</v>
      </c>
      <c r="F10" s="6"/>
      <c r="G10" s="31">
        <v>5571.75</v>
      </c>
      <c r="H10" s="31">
        <f>G10</f>
        <v>5571.75</v>
      </c>
      <c r="I10" s="31">
        <f t="shared" si="3"/>
        <v>5571.75</v>
      </c>
      <c r="J10" s="31">
        <f t="shared" si="3"/>
        <v>5571.75</v>
      </c>
      <c r="K10" s="31">
        <f t="shared" si="3"/>
        <v>5571.75</v>
      </c>
      <c r="L10" s="31">
        <f t="shared" si="3"/>
        <v>5571.75</v>
      </c>
      <c r="M10" s="31">
        <f t="shared" si="3"/>
        <v>5571.75</v>
      </c>
      <c r="N10" s="31">
        <f t="shared" si="3"/>
        <v>5571.75</v>
      </c>
      <c r="O10" s="31">
        <f t="shared" si="3"/>
        <v>5571.75</v>
      </c>
      <c r="P10" s="31">
        <f t="shared" si="3"/>
        <v>5571.75</v>
      </c>
      <c r="Q10" s="31">
        <f t="shared" si="3"/>
        <v>5571.75</v>
      </c>
      <c r="R10" s="31">
        <f t="shared" si="3"/>
        <v>5571.75</v>
      </c>
      <c r="S10" s="31">
        <f t="shared" si="3"/>
        <v>5571.75</v>
      </c>
      <c r="T10" s="32"/>
    </row>
    <row r="11" spans="2:21" s="5" customFormat="1" x14ac:dyDescent="0.2">
      <c r="B11" s="19" t="s">
        <v>9</v>
      </c>
      <c r="D11" s="34">
        <v>111.25200456100001</v>
      </c>
      <c r="E11" s="7">
        <v>1.1868926936496675E-2</v>
      </c>
      <c r="F11" s="6"/>
      <c r="G11" s="8">
        <f>G7</f>
        <v>114.58956469783001</v>
      </c>
      <c r="H11" s="8">
        <f t="shared" ref="H11:S11" si="5">H7</f>
        <v>114.9333333919235</v>
      </c>
      <c r="I11" s="8">
        <f t="shared" si="5"/>
        <v>115.27813339209925</v>
      </c>
      <c r="J11" s="8">
        <f t="shared" si="5"/>
        <v>115.62396779227554</v>
      </c>
      <c r="K11" s="8">
        <f t="shared" si="5"/>
        <v>115.97083969565234</v>
      </c>
      <c r="L11" s="8">
        <f t="shared" si="5"/>
        <v>116.31875221473929</v>
      </c>
      <c r="M11" s="8">
        <f t="shared" si="5"/>
        <v>116.66770847138349</v>
      </c>
      <c r="N11" s="8">
        <f t="shared" si="5"/>
        <v>117.01771159679762</v>
      </c>
      <c r="O11" s="8">
        <f t="shared" si="5"/>
        <v>117.368764731588</v>
      </c>
      <c r="P11" s="8">
        <f t="shared" si="5"/>
        <v>117.72087102578276</v>
      </c>
      <c r="Q11" s="8">
        <f t="shared" si="5"/>
        <v>118.07403363886009</v>
      </c>
      <c r="R11" s="8">
        <f t="shared" si="5"/>
        <v>118.42825573977666</v>
      </c>
      <c r="S11" s="8">
        <f t="shared" si="5"/>
        <v>118.78354050699598</v>
      </c>
      <c r="T11" s="32"/>
    </row>
    <row r="12" spans="2:21" s="5" customFormat="1" x14ac:dyDescent="0.2">
      <c r="B12" s="19" t="s">
        <v>8</v>
      </c>
      <c r="D12" s="34">
        <v>219.71600000000001</v>
      </c>
      <c r="E12" s="7">
        <v>5.0189608151792901E-2</v>
      </c>
      <c r="F12" s="6"/>
      <c r="G12" s="8">
        <f>D12*(1+6%)</f>
        <v>232.89896000000002</v>
      </c>
      <c r="H12" s="8">
        <f>G12*(1+0.6%)</f>
        <v>234.29635376000002</v>
      </c>
      <c r="I12" s="8">
        <f t="shared" ref="I12:S12" si="6">H12*(1+0.6%)</f>
        <v>235.70213188256002</v>
      </c>
      <c r="J12" s="8">
        <f t="shared" si="6"/>
        <v>237.11634467385539</v>
      </c>
      <c r="K12" s="8">
        <f t="shared" si="6"/>
        <v>238.53904274189853</v>
      </c>
      <c r="L12" s="8">
        <f t="shared" si="6"/>
        <v>239.97027699834993</v>
      </c>
      <c r="M12" s="8">
        <f t="shared" si="6"/>
        <v>241.41009866034003</v>
      </c>
      <c r="N12" s="8">
        <f t="shared" si="6"/>
        <v>242.85855925230206</v>
      </c>
      <c r="O12" s="8">
        <f t="shared" si="6"/>
        <v>244.31571060781587</v>
      </c>
      <c r="P12" s="8">
        <f t="shared" si="6"/>
        <v>245.78160487146278</v>
      </c>
      <c r="Q12" s="8">
        <f t="shared" si="6"/>
        <v>247.25629450069155</v>
      </c>
      <c r="R12" s="8">
        <f t="shared" si="6"/>
        <v>248.7398322676957</v>
      </c>
      <c r="S12" s="8">
        <f t="shared" si="6"/>
        <v>250.23227126130189</v>
      </c>
      <c r="T12" s="32"/>
    </row>
    <row r="13" spans="2:21" s="5" customFormat="1" ht="15" x14ac:dyDescent="0.2">
      <c r="B13" s="20" t="s">
        <v>4</v>
      </c>
      <c r="D13" s="10">
        <v>100</v>
      </c>
      <c r="E13" s="11">
        <f>SUM(E6:E12)</f>
        <v>0.99999236094454946</v>
      </c>
      <c r="F13" s="6"/>
      <c r="G13" s="10">
        <f>(G6/$D6*$E6+G7/$D7*$E7+G9/$D9*$E9+G10/$D10*$E10+G11/$D11*$E11+G12/$D12*$E12)*$D$13</f>
        <v>101.91581495813746</v>
      </c>
      <c r="H13" s="10">
        <f t="shared" ref="H13:S13" si="7">(H6/$D6*$E6+H7/$D7*$E7+H9/$D9*$E9+H10/$D10*$E10+H11/$D11*$E11+H12/$D12*$E12)*$D$13</f>
        <v>102.10361644734537</v>
      </c>
      <c r="I13" s="10">
        <f t="shared" si="7"/>
        <v>102.29207710279329</v>
      </c>
      <c r="J13" s="10">
        <f t="shared" si="7"/>
        <v>102.4811994765505</v>
      </c>
      <c r="K13" s="10">
        <f t="shared" si="7"/>
        <v>102.67098613179002</v>
      </c>
      <c r="L13" s="10">
        <f t="shared" si="7"/>
        <v>102.9649396428425</v>
      </c>
      <c r="M13" s="10">
        <f t="shared" si="7"/>
        <v>105.2639363253262</v>
      </c>
      <c r="N13" s="10">
        <f t="shared" si="7"/>
        <v>105.45573131589859</v>
      </c>
      <c r="O13" s="10">
        <f t="shared" si="7"/>
        <v>105.64820095276575</v>
      </c>
      <c r="P13" s="10">
        <f t="shared" si="7"/>
        <v>105.84134785543449</v>
      </c>
      <c r="Q13" s="10">
        <f t="shared" si="7"/>
        <v>106.03517465484364</v>
      </c>
      <c r="R13" s="10">
        <f t="shared" si="7"/>
        <v>106.22968399341958</v>
      </c>
      <c r="S13" s="10">
        <f t="shared" si="7"/>
        <v>107.17208560721565</v>
      </c>
      <c r="T13" s="9"/>
    </row>
    <row r="14" spans="2:21" s="5" customFormat="1" ht="15" x14ac:dyDescent="0.2">
      <c r="B14" s="20" t="s">
        <v>14</v>
      </c>
      <c r="C14" s="12"/>
      <c r="D14" s="10"/>
      <c r="E14" s="11"/>
      <c r="F14" s="6"/>
      <c r="G14" s="33">
        <f>G13/$D$13-1</f>
        <v>1.9158149581374628E-2</v>
      </c>
      <c r="H14" s="33">
        <f t="shared" ref="H14:S14" si="8">H13/$D$13-1</f>
        <v>2.10361644734538E-2</v>
      </c>
      <c r="I14" s="33">
        <f t="shared" si="8"/>
        <v>2.2920771027932885E-2</v>
      </c>
      <c r="J14" s="33">
        <f t="shared" si="8"/>
        <v>2.4811994765504997E-2</v>
      </c>
      <c r="K14" s="33">
        <f t="shared" si="8"/>
        <v>2.6709861317900208E-2</v>
      </c>
      <c r="L14" s="33">
        <f t="shared" si="8"/>
        <v>2.9649396428425012E-2</v>
      </c>
      <c r="M14" s="33">
        <f t="shared" si="8"/>
        <v>5.2639363253262017E-2</v>
      </c>
      <c r="N14" s="33">
        <f t="shared" si="8"/>
        <v>5.4557313158985821E-2</v>
      </c>
      <c r="O14" s="33">
        <f t="shared" si="8"/>
        <v>5.6482009527657473E-2</v>
      </c>
      <c r="P14" s="33">
        <f t="shared" si="8"/>
        <v>5.8413478554344866E-2</v>
      </c>
      <c r="Q14" s="33">
        <f t="shared" si="8"/>
        <v>6.0351746548436447E-2</v>
      </c>
      <c r="R14" s="33">
        <f t="shared" si="8"/>
        <v>6.229683993419588E-2</v>
      </c>
      <c r="S14" s="33">
        <f t="shared" si="8"/>
        <v>7.1720856072156502E-2</v>
      </c>
      <c r="T14" s="9"/>
    </row>
    <row r="15" spans="2:21" s="5" customFormat="1" x14ac:dyDescent="0.2">
      <c r="B15" s="12"/>
      <c r="C15" s="12"/>
      <c r="D15" s="12"/>
      <c r="E15" s="12"/>
      <c r="F15" s="6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9"/>
    </row>
    <row r="16" spans="2:21" s="5" customFormat="1" x14ac:dyDescent="0.2">
      <c r="B16" s="12"/>
      <c r="C16" s="12"/>
      <c r="D16" s="12"/>
      <c r="E16" s="12"/>
      <c r="F16" s="6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9"/>
    </row>
    <row r="17" spans="2:19" s="5" customFormat="1" ht="7.5" customHeight="1" x14ac:dyDescent="0.2">
      <c r="B17" s="21"/>
      <c r="D17" s="6"/>
      <c r="E17" s="6"/>
      <c r="F17" s="6"/>
      <c r="S17" s="13"/>
    </row>
    <row r="18" spans="2:19" s="25" customFormat="1" ht="129.75" customHeight="1" x14ac:dyDescent="0.2">
      <c r="B18" s="24"/>
      <c r="D18" s="26"/>
      <c r="E18" s="26"/>
      <c r="F18" s="26"/>
      <c r="G18" s="29" t="s">
        <v>15</v>
      </c>
      <c r="H18" s="27" t="s">
        <v>17</v>
      </c>
      <c r="I18" s="26"/>
      <c r="J18" s="26"/>
      <c r="K18" s="26"/>
      <c r="L18" s="29" t="s">
        <v>18</v>
      </c>
      <c r="M18" s="28" t="s">
        <v>16</v>
      </c>
      <c r="N18" s="26"/>
      <c r="O18" s="26"/>
      <c r="P18" s="26"/>
      <c r="Q18" s="26"/>
      <c r="R18" s="26"/>
      <c r="S18" s="28" t="s">
        <v>16</v>
      </c>
    </row>
    <row r="19" spans="2:19" s="5" customFormat="1" ht="7.5" customHeight="1" x14ac:dyDescent="0.2">
      <c r="B19" s="21"/>
      <c r="D19" s="6"/>
      <c r="E19" s="6"/>
      <c r="F19" s="6"/>
      <c r="G19" s="14"/>
      <c r="H19" s="14"/>
      <c r="I19" s="15"/>
      <c r="J19" s="15"/>
      <c r="K19" s="15"/>
      <c r="M19" s="14"/>
      <c r="N19" s="14"/>
      <c r="P19" s="15"/>
      <c r="Q19" s="15"/>
    </row>
    <row r="20" spans="2:19" s="5" customFormat="1" ht="61.5" customHeight="1" x14ac:dyDescent="0.2">
      <c r="B20" s="22">
        <f>B4</f>
        <v>0</v>
      </c>
      <c r="D20" s="30" t="str">
        <f>D4</f>
        <v>מדד הבסיס</v>
      </c>
      <c r="E20" s="30" t="str">
        <f>E4</f>
        <v>משקולות</v>
      </c>
      <c r="F20" s="6"/>
      <c r="G20" s="39" t="s">
        <v>0</v>
      </c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</row>
    <row r="21" spans="2:19" s="5" customFormat="1" x14ac:dyDescent="0.2">
      <c r="B21" s="19" t="str">
        <f>B6</f>
        <v>מדד מחירים לצרכן מרכיב שכר</v>
      </c>
      <c r="D21" s="16">
        <f>D6</f>
        <v>110.3678355672</v>
      </c>
      <c r="E21" s="36">
        <f>E6</f>
        <v>0.39093382585626002</v>
      </c>
      <c r="F21" s="6"/>
      <c r="G21" s="17">
        <f>G6/$D6*$E21/G$13*$D$13</f>
        <v>0.38358504616465899</v>
      </c>
      <c r="H21" s="17">
        <f t="shared" ref="H21:S21" si="9">H6/$D6*$E21/H$13*$D$13</f>
        <v>0.38287950952047206</v>
      </c>
      <c r="I21" s="17">
        <f t="shared" si="9"/>
        <v>0.38217410079903907</v>
      </c>
      <c r="J21" s="17">
        <f t="shared" si="9"/>
        <v>0.38146882340668986</v>
      </c>
      <c r="K21" s="17">
        <f t="shared" si="9"/>
        <v>0.38076368074857242</v>
      </c>
      <c r="L21" s="17">
        <f t="shared" si="9"/>
        <v>0.37967664256620132</v>
      </c>
      <c r="M21" s="17">
        <f t="shared" si="9"/>
        <v>0.39140904049385128</v>
      </c>
      <c r="N21" s="17">
        <f t="shared" si="9"/>
        <v>0.3906971750286487</v>
      </c>
      <c r="O21" s="17">
        <f t="shared" si="9"/>
        <v>0.38998540386052055</v>
      </c>
      <c r="P21" s="17">
        <f t="shared" si="9"/>
        <v>0.38927373045151825</v>
      </c>
      <c r="Q21" s="17">
        <f t="shared" si="9"/>
        <v>0.38856215826320351</v>
      </c>
      <c r="R21" s="17">
        <f t="shared" si="9"/>
        <v>0.38785069075658746</v>
      </c>
      <c r="S21" s="17">
        <f t="shared" si="9"/>
        <v>0.39141221485159511</v>
      </c>
    </row>
    <row r="22" spans="2:19" s="5" customFormat="1" x14ac:dyDescent="0.2">
      <c r="B22" s="19" t="str">
        <f t="shared" ref="B22:B27" si="10">B7</f>
        <v>הוצאות אחרות</v>
      </c>
      <c r="D22" s="16">
        <f t="shared" ref="D22:E28" si="11">D7</f>
        <v>111.25200456100001</v>
      </c>
      <c r="E22" s="36">
        <f t="shared" si="11"/>
        <v>0.49259999999999998</v>
      </c>
      <c r="F22" s="6"/>
      <c r="G22" s="17">
        <f t="shared" ref="G22:S27" si="12">G7/$D7*$E22/G$13*$D$13</f>
        <v>0.49784030104494437</v>
      </c>
      <c r="H22" s="17">
        <f t="shared" si="12"/>
        <v>0.49841538596474572</v>
      </c>
      <c r="I22" s="17">
        <f t="shared" si="12"/>
        <v>0.49898960785503665</v>
      </c>
      <c r="J22" s="17">
        <f t="shared" si="12"/>
        <v>0.49956296132379957</v>
      </c>
      <c r="K22" s="17">
        <f t="shared" si="12"/>
        <v>0.50013544098114804</v>
      </c>
      <c r="L22" s="17">
        <f t="shared" si="12"/>
        <v>0.50020373245901595</v>
      </c>
      <c r="M22" s="17">
        <f t="shared" si="12"/>
        <v>0.49074696678147744</v>
      </c>
      <c r="N22" s="17">
        <f t="shared" si="12"/>
        <v>0.49132399623035411</v>
      </c>
      <c r="O22" s="17">
        <f t="shared" si="12"/>
        <v>0.49190019007292785</v>
      </c>
      <c r="P22" s="17">
        <f t="shared" si="12"/>
        <v>0.49247554283900374</v>
      </c>
      <c r="Q22" s="17">
        <f t="shared" si="12"/>
        <v>0.4930500490598147</v>
      </c>
      <c r="R22" s="17">
        <f t="shared" si="12"/>
        <v>0.493623703268117</v>
      </c>
      <c r="S22" s="17">
        <f t="shared" si="12"/>
        <v>0.49075094677752534</v>
      </c>
    </row>
    <row r="23" spans="2:19" s="5" customFormat="1" x14ac:dyDescent="0.2">
      <c r="B23" s="19" t="str">
        <f t="shared" si="10"/>
        <v>מדד דלק</v>
      </c>
      <c r="D23" s="16">
        <f t="shared" si="11"/>
        <v>0</v>
      </c>
      <c r="E23" s="36">
        <f t="shared" si="11"/>
        <v>0</v>
      </c>
      <c r="F23" s="6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</row>
    <row r="24" spans="2:19" s="5" customFormat="1" x14ac:dyDescent="0.2">
      <c r="B24" s="19" t="str">
        <f t="shared" si="10"/>
        <v>מדד חשמל</v>
      </c>
      <c r="D24" s="16">
        <f t="shared" si="11"/>
        <v>108.06955884609999</v>
      </c>
      <c r="E24" s="36">
        <f t="shared" si="11"/>
        <v>3.4500000000000003E-2</v>
      </c>
      <c r="F24" s="6"/>
      <c r="G24" s="17">
        <f t="shared" si="12"/>
        <v>3.3851468502872774E-2</v>
      </c>
      <c r="H24" s="17">
        <f t="shared" si="12"/>
        <v>3.3789204731833944E-2</v>
      </c>
      <c r="I24" s="17">
        <f t="shared" si="12"/>
        <v>3.3726952250007554E-2</v>
      </c>
      <c r="J24" s="17">
        <f t="shared" si="12"/>
        <v>3.3664711358002995E-2</v>
      </c>
      <c r="K24" s="17">
        <f t="shared" si="12"/>
        <v>3.3602482356325368E-2</v>
      </c>
      <c r="L24" s="17">
        <f t="shared" si="12"/>
        <v>3.4511747516447151E-2</v>
      </c>
      <c r="M24" s="17">
        <f t="shared" si="12"/>
        <v>3.3758000356528935E-2</v>
      </c>
      <c r="N24" s="17">
        <f t="shared" si="12"/>
        <v>3.3696603832325533E-2</v>
      </c>
      <c r="O24" s="17">
        <f t="shared" si="12"/>
        <v>3.3635215440996812E-2</v>
      </c>
      <c r="P24" s="17">
        <f t="shared" si="12"/>
        <v>3.3573835481135586E-2</v>
      </c>
      <c r="Q24" s="17">
        <f t="shared" si="12"/>
        <v>3.3512464251292465E-2</v>
      </c>
      <c r="R24" s="17">
        <f t="shared" si="12"/>
        <v>3.3451102049970538E-2</v>
      </c>
      <c r="S24" s="17">
        <f t="shared" si="12"/>
        <v>3.3156954815860666E-2</v>
      </c>
    </row>
    <row r="25" spans="2:19" s="5" customFormat="1" x14ac:dyDescent="0.2">
      <c r="B25" s="19" t="str">
        <f t="shared" si="10"/>
        <v>שמירה ונקיון</v>
      </c>
      <c r="D25" s="16">
        <f t="shared" si="11"/>
        <v>5300</v>
      </c>
      <c r="E25" s="36">
        <f t="shared" si="11"/>
        <v>1.9900000000000001E-2</v>
      </c>
      <c r="F25" s="6"/>
      <c r="G25" s="17">
        <f t="shared" si="12"/>
        <v>2.052708340527503E-2</v>
      </c>
      <c r="H25" s="17">
        <f t="shared" si="12"/>
        <v>2.0489327476868779E-2</v>
      </c>
      <c r="I25" s="17">
        <f t="shared" si="12"/>
        <v>2.0451578394091844E-2</v>
      </c>
      <c r="J25" s="17">
        <f t="shared" si="12"/>
        <v>2.0413836339229798E-2</v>
      </c>
      <c r="K25" s="17">
        <f t="shared" si="12"/>
        <v>2.0376101494504958E-2</v>
      </c>
      <c r="L25" s="17">
        <f t="shared" si="12"/>
        <v>2.0317929979068269E-2</v>
      </c>
      <c r="M25" s="17">
        <f t="shared" si="12"/>
        <v>1.9874180151278713E-2</v>
      </c>
      <c r="N25" s="17">
        <f t="shared" si="12"/>
        <v>1.9838034480036529E-2</v>
      </c>
      <c r="O25" s="17">
        <f t="shared" si="12"/>
        <v>1.9801893596821322E-2</v>
      </c>
      <c r="P25" s="17">
        <f t="shared" si="12"/>
        <v>1.9765757677422165E-2</v>
      </c>
      <c r="Q25" s="17">
        <f t="shared" si="12"/>
        <v>1.9729626897603277E-2</v>
      </c>
      <c r="R25" s="17">
        <f t="shared" si="12"/>
        <v>1.9693501433100901E-2</v>
      </c>
      <c r="S25" s="17">
        <f t="shared" si="12"/>
        <v>1.9520329590575893E-2</v>
      </c>
    </row>
    <row r="26" spans="2:19" s="5" customFormat="1" x14ac:dyDescent="0.2">
      <c r="B26" s="19" t="str">
        <f t="shared" si="10"/>
        <v>ביטוח - צמוד למדד המחירים לצרכן (25%)</v>
      </c>
      <c r="D26" s="16">
        <f t="shared" si="11"/>
        <v>111.25200456100001</v>
      </c>
      <c r="E26" s="36">
        <f t="shared" si="11"/>
        <v>1.1868926936496675E-2</v>
      </c>
      <c r="F26" s="6"/>
      <c r="G26" s="17">
        <f t="shared" si="12"/>
        <v>1.1995189117226867E-2</v>
      </c>
      <c r="H26" s="17">
        <f t="shared" si="12"/>
        <v>1.2009045473084363E-2</v>
      </c>
      <c r="I26" s="17">
        <f t="shared" si="12"/>
        <v>1.2022881034718956E-2</v>
      </c>
      <c r="J26" s="17">
        <f t="shared" si="12"/>
        <v>1.2036695672212935E-2</v>
      </c>
      <c r="K26" s="17">
        <f t="shared" si="12"/>
        <v>1.2050489255699941E-2</v>
      </c>
      <c r="L26" s="17">
        <f t="shared" si="12"/>
        <v>1.2052134701418983E-2</v>
      </c>
      <c r="M26" s="17">
        <f t="shared" si="12"/>
        <v>1.1824279117005107E-2</v>
      </c>
      <c r="N26" s="17">
        <f t="shared" si="12"/>
        <v>1.1838182325224607E-2</v>
      </c>
      <c r="O26" s="17">
        <f t="shared" si="12"/>
        <v>1.1852065399968349E-2</v>
      </c>
      <c r="P26" s="17">
        <f t="shared" si="12"/>
        <v>1.1865928209434986E-2</v>
      </c>
      <c r="Q26" s="17">
        <f t="shared" si="12"/>
        <v>1.1879770621857577E-2</v>
      </c>
      <c r="R26" s="17">
        <f t="shared" si="12"/>
        <v>1.1893592505505878E-2</v>
      </c>
      <c r="S26" s="17">
        <f t="shared" si="12"/>
        <v>1.1824375012827886E-2</v>
      </c>
    </row>
    <row r="27" spans="2:19" s="5" customFormat="1" x14ac:dyDescent="0.2">
      <c r="B27" s="19" t="str">
        <f t="shared" si="10"/>
        <v>ביטוח - צמוד למדד ביטוח האוטובוסים (75%)</v>
      </c>
      <c r="D27" s="16">
        <f t="shared" si="11"/>
        <v>219.71600000000001</v>
      </c>
      <c r="E27" s="36">
        <f t="shared" si="11"/>
        <v>5.0189608151792901E-2</v>
      </c>
      <c r="F27" s="6"/>
      <c r="G27" s="17">
        <f t="shared" si="12"/>
        <v>5.2200911765022041E-2</v>
      </c>
      <c r="H27" s="17">
        <f t="shared" si="12"/>
        <v>5.2417526832995311E-2</v>
      </c>
      <c r="I27" s="17">
        <f t="shared" si="12"/>
        <v>5.2634879667105818E-2</v>
      </c>
      <c r="J27" s="17">
        <f t="shared" si="12"/>
        <v>5.2852971900064799E-2</v>
      </c>
      <c r="K27" s="17">
        <f t="shared" si="12"/>
        <v>5.3071805163749368E-2</v>
      </c>
      <c r="L27" s="17">
        <f t="shared" si="12"/>
        <v>5.323781277784842E-2</v>
      </c>
      <c r="M27" s="17">
        <f t="shared" si="12"/>
        <v>5.2387533099858656E-2</v>
      </c>
      <c r="N27" s="17">
        <f t="shared" si="12"/>
        <v>5.2606008103410366E-2</v>
      </c>
      <c r="O27" s="17">
        <f t="shared" si="12"/>
        <v>5.2825231628764971E-2</v>
      </c>
      <c r="P27" s="17">
        <f t="shared" si="12"/>
        <v>5.3045205341485428E-2</v>
      </c>
      <c r="Q27" s="17">
        <f t="shared" si="12"/>
        <v>5.326593090622854E-2</v>
      </c>
      <c r="R27" s="17">
        <f t="shared" si="12"/>
        <v>5.3487409986718179E-2</v>
      </c>
      <c r="S27" s="17">
        <f t="shared" si="12"/>
        <v>5.3335178951614909E-2</v>
      </c>
    </row>
    <row r="28" spans="2:19" s="5" customFormat="1" ht="15" x14ac:dyDescent="0.2">
      <c r="B28" s="20" t="s">
        <v>4</v>
      </c>
      <c r="D28" s="10">
        <f t="shared" si="11"/>
        <v>100</v>
      </c>
      <c r="E28" s="11">
        <f t="shared" si="11"/>
        <v>0.99999236094454946</v>
      </c>
      <c r="F28" s="6"/>
      <c r="G28" s="18">
        <f>SUM(G21:G27)</f>
        <v>1</v>
      </c>
      <c r="H28" s="18">
        <f t="shared" ref="H28:S28" si="13">SUM(H21:H27)</f>
        <v>1.0000000000000002</v>
      </c>
      <c r="I28" s="18">
        <f t="shared" si="13"/>
        <v>0.99999999999999989</v>
      </c>
      <c r="J28" s="18">
        <f t="shared" si="13"/>
        <v>0.99999999999999978</v>
      </c>
      <c r="K28" s="18">
        <f t="shared" si="13"/>
        <v>1</v>
      </c>
      <c r="L28" s="18">
        <f t="shared" si="13"/>
        <v>1</v>
      </c>
      <c r="M28" s="18">
        <f t="shared" si="13"/>
        <v>1.0000000000000002</v>
      </c>
      <c r="N28" s="18">
        <f t="shared" si="13"/>
        <v>0.99999999999999978</v>
      </c>
      <c r="O28" s="18">
        <f t="shared" si="13"/>
        <v>0.99999999999999978</v>
      </c>
      <c r="P28" s="18">
        <f t="shared" si="13"/>
        <v>1.0000000000000002</v>
      </c>
      <c r="Q28" s="18">
        <f t="shared" si="13"/>
        <v>1</v>
      </c>
      <c r="R28" s="18">
        <f t="shared" si="13"/>
        <v>1</v>
      </c>
      <c r="S28" s="18">
        <f t="shared" si="13"/>
        <v>0.99999999999999978</v>
      </c>
    </row>
    <row r="29" spans="2:19" s="5" customFormat="1" x14ac:dyDescent="0.2">
      <c r="B29" s="21"/>
      <c r="D29" s="6"/>
      <c r="E29" s="6"/>
      <c r="F29" s="6"/>
    </row>
    <row r="30" spans="2:19" s="5" customFormat="1" x14ac:dyDescent="0.2">
      <c r="B30" s="21"/>
      <c r="D30" s="6"/>
      <c r="E30" s="6"/>
      <c r="F30" s="6"/>
    </row>
  </sheetData>
  <mergeCells count="3">
    <mergeCell ref="B4:B5"/>
    <mergeCell ref="G4:S4"/>
    <mergeCell ref="G20:S20"/>
  </mergeCells>
  <pageMargins left="0.11811023622047245" right="0.11811023622047245" top="0.74803149606299213" bottom="0.74803149606299213" header="0.31496062992125984" footer="0.31496062992125984"/>
  <pageSetup paperSize="9" scale="7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בסיס פברואר 2023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איל ליפשיץ</dc:creator>
  <cp:lastModifiedBy>רבקה אלמודאי</cp:lastModifiedBy>
  <cp:lastPrinted>2018-10-24T08:23:47Z</cp:lastPrinted>
  <dcterms:created xsi:type="dcterms:W3CDTF">2015-12-28T08:04:04Z</dcterms:created>
  <dcterms:modified xsi:type="dcterms:W3CDTF">2024-01-17T14:03:41Z</dcterms:modified>
</cp:coreProperties>
</file>